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Forms Committee\Tax Forms Inventory\MASTER COPIES\ELGS\LGS\Forms\"/>
    </mc:Choice>
  </mc:AlternateContent>
  <xr:revisionPtr revIDLastSave="0" documentId="13_ncr:201_{DAAB251F-D7FE-4FD5-A5BE-08AE9538B51F}" xr6:coauthVersionLast="47" xr6:coauthVersionMax="47" xr10:uidLastSave="{00000000-0000-0000-0000-000000000000}"/>
  <bookViews>
    <workbookView xWindow="-120" yWindow="-120" windowWidth="29040" windowHeight="15840" tabRatio="856" xr2:uid="{00000000-000D-0000-FFFF-FFFF00000000}"/>
  </bookViews>
  <sheets>
    <sheet name="Estimated" sheetId="15" r:id="rId1"/>
  </sheets>
  <definedNames>
    <definedName name="Balance">Estimated!$F$46</definedName>
    <definedName name="County">Estimated!$B$10</definedName>
    <definedName name="Current_Year_GF_Tax_Estimate">Estimated!$F$44</definedName>
    <definedName name="Current_Year_Total_Tax_Estimate">Estimated!$F$39</definedName>
    <definedName name="Deductions">Estimated!$F$27</definedName>
    <definedName name="Gross_Yield_Estimate">Estimated!$F$17</definedName>
    <definedName name="Mine">Estimated!$B$7</definedName>
    <definedName name="Mine_Type">Estimated!$B$8</definedName>
    <definedName name="NPM_Basis_Ratio">Estimated!$D$30</definedName>
    <definedName name="NPM_GF_Estimate">Estimated!$D$41</definedName>
    <definedName name="NPM_GF_Rate">Estimated!$D$32</definedName>
    <definedName name="NRS_NPM_Rate">Estimated!$B$32</definedName>
    <definedName name="Op_Mine_Info">Estimated!$B$6:$B$12</definedName>
    <definedName name="Operator">Estimated!$B$6</definedName>
    <definedName name="PIN">Estimated!$B$9</definedName>
    <definedName name="_xlnm.Print_Area" localSheetId="0">Estimated!$A$1:$F$50</definedName>
    <definedName name="_xlnm.Print_Titles" localSheetId="0">Estimated!$1:$12</definedName>
    <definedName name="Prior_Year_Activity">Estimated!$F$45</definedName>
    <definedName name="Prior_Yr_Bal">Estimated!$F$45</definedName>
    <definedName name="Prod1_Desc">Estimated!$B$19</definedName>
    <definedName name="Prod1_Price">Estimated!$D$19</definedName>
    <definedName name="Prod1_Quan">Estimated!$C$19</definedName>
    <definedName name="Prod1_UOM">Estimated!$E$19</definedName>
    <definedName name="Prod2_Desc">Estimated!$B$20</definedName>
    <definedName name="Prod2_Price">Estimated!$D$20</definedName>
    <definedName name="Prod2_Quan">Estimated!$C$20</definedName>
    <definedName name="Prod2_UOM">Estimated!$E$20</definedName>
    <definedName name="Prod3_Desc">Estimated!$B$21</definedName>
    <definedName name="Prod3_Price">Estimated!$D$21</definedName>
    <definedName name="Prod3_Quan">Estimated!$C$21</definedName>
    <definedName name="Prod3_UOM">Estimated!$E$21</definedName>
    <definedName name="Prod4_Desc">Estimated!$B$22</definedName>
    <definedName name="Prod4_Price">Estimated!$D$22</definedName>
    <definedName name="Prod4_Quan">Estimated!$C$22</definedName>
    <definedName name="Prod4_UOM">Estimated!$E$22</definedName>
    <definedName name="Prod5_Desc">Estimated!$B$23</definedName>
    <definedName name="Prod5_Price">Estimated!$D$23</definedName>
    <definedName name="Prod5_Quan">Estimated!$C$23</definedName>
    <definedName name="Prod5_UOM">Estimated!$E$23</definedName>
    <definedName name="Prod6_Desc">Estimated!$B$24</definedName>
    <definedName name="Prod6_Price">Estimated!$D$24</definedName>
    <definedName name="Prod6_Quan">Estimated!$C$24</definedName>
    <definedName name="Prod6_UOM">Estimated!$E$24</definedName>
    <definedName name="Report_Yr">Estimated!$F$1</definedName>
    <definedName name="Reported_Tax_Rate">Estimated!$F$33</definedName>
    <definedName name="Royalties_GF_Estimate">Estimated!$D$43</definedName>
    <definedName name="Royalties_GF_Rate">Estimated!$D$37</definedName>
    <definedName name="Royalties_Payable_Estimate">Estimated!$F$35</definedName>
    <definedName name="Royalties_Tax_Estimate">Estimated!$F$38</definedName>
    <definedName name="Royalty_Tax_Rate">Estimated!$B$37</definedName>
    <definedName name="Tax_District">Estimated!$B$11</definedName>
    <definedName name="Tax_Rate">Estimated!$B$12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5" l="1"/>
  <c r="B44" i="15" l="1"/>
  <c r="A4" i="15"/>
  <c r="B43" i="15" l="1"/>
  <c r="F24" i="15"/>
  <c r="F23" i="15"/>
  <c r="F22" i="15"/>
  <c r="F21" i="15"/>
  <c r="F20" i="15"/>
  <c r="F19" i="15"/>
  <c r="C37" i="15"/>
  <c r="D37" i="15" s="1"/>
  <c r="C43" i="15" s="1"/>
  <c r="C32" i="15"/>
  <c r="D43" i="15" l="1"/>
  <c r="A13" i="15"/>
  <c r="B39" i="15"/>
  <c r="F28" i="15"/>
  <c r="F29" i="15" s="1"/>
  <c r="A5" i="15"/>
  <c r="F38" i="15"/>
  <c r="B41" i="15" l="1"/>
  <c r="F31" i="15"/>
  <c r="D30" i="15"/>
  <c r="B32" i="15" s="1"/>
  <c r="F25" i="15"/>
  <c r="F26" i="15" s="1"/>
  <c r="F33" i="15" l="1"/>
  <c r="F34" i="15" s="1"/>
  <c r="F39" i="15" s="1"/>
  <c r="D32" i="15"/>
  <c r="C41" i="15"/>
  <c r="D41" i="15" s="1"/>
  <c r="F44" i="15" s="1"/>
  <c r="F46" i="15" s="1"/>
</calcChain>
</file>

<file path=xl/sharedStrings.xml><?xml version="1.0" encoding="utf-8"?>
<sst xmlns="http://schemas.openxmlformats.org/spreadsheetml/2006/main" count="65" uniqueCount="62">
  <si>
    <t>Nevada Department of Taxation - Net Proceeds of Minerals Tax</t>
  </si>
  <si>
    <t>ESTIMATED YEAR REPORT</t>
  </si>
  <si>
    <t xml:space="preserve">Please Email Completed Return to: </t>
  </si>
  <si>
    <t>npm-projections@tax.state.nv.us</t>
  </si>
  <si>
    <t>Operator</t>
  </si>
  <si>
    <t>Mine Name</t>
  </si>
  <si>
    <t>If line 12 has tax due mail a copy of the return with a check to:</t>
  </si>
  <si>
    <t>Mine Type</t>
  </si>
  <si>
    <t>Department of Taxation</t>
  </si>
  <si>
    <t>PIN</t>
  </si>
  <si>
    <t>Centrally-Assessed Properties Section</t>
  </si>
  <si>
    <t>County</t>
  </si>
  <si>
    <t>Tax District</t>
  </si>
  <si>
    <t>Carson City, Nevada 89706</t>
  </si>
  <si>
    <t>Tax Rate</t>
  </si>
  <si>
    <t>Consult the reporting and payment instructions provided by the Department and NRS and NAC 362</t>
  </si>
  <si>
    <t>Line Number</t>
  </si>
  <si>
    <t>Description</t>
  </si>
  <si>
    <t>Amount</t>
  </si>
  <si>
    <t>Gross Yield (See Instructions: Please fill in quantity and price below for each product, if not enough lines on form please attach schedule)</t>
  </si>
  <si>
    <t>Quantity (A)</t>
  </si>
  <si>
    <t>Price (B)</t>
  </si>
  <si>
    <t>Unit of Measure</t>
  </si>
  <si>
    <t>Amount (A*B)</t>
  </si>
  <si>
    <t>Product 1.</t>
  </si>
  <si>
    <t>Product 2.</t>
  </si>
  <si>
    <t>Product 3.</t>
  </si>
  <si>
    <t>Product 4.</t>
  </si>
  <si>
    <t>Product 5.</t>
  </si>
  <si>
    <t>Product 6.</t>
  </si>
  <si>
    <t>Total Gross Yield By Product</t>
  </si>
  <si>
    <r>
      <t xml:space="preserve">Gross Yield by Product Less Than or </t>
    </r>
    <r>
      <rPr>
        <b/>
        <sz val="10"/>
        <color rgb="FFFF0000"/>
        <rFont val="Arial Narrow"/>
        <family val="2"/>
      </rPr>
      <t>(Greater Than)</t>
    </r>
    <r>
      <rPr>
        <b/>
        <sz val="10"/>
        <rFont val="Arial Narrow"/>
        <family val="2"/>
      </rPr>
      <t xml:space="preserve"> Line 1 Gross Yield</t>
    </r>
  </si>
  <si>
    <t>Allowable Deductions (See Instructions)</t>
  </si>
  <si>
    <t>Calculated Net Proceeds Line 1 minus Line 2</t>
  </si>
  <si>
    <t>Net Proceeds = if Line 3 is greater than or equal zero Line 3 Else If line three is less than zero = 0</t>
  </si>
  <si>
    <t>4a</t>
  </si>
  <si>
    <t>Net Proceeds (Line 4)  as a Percent of Gross Proceeds (Line 1)</t>
  </si>
  <si>
    <t>NRS 362.140.1</t>
  </si>
  <si>
    <t>NPM Tax Rate (NRS 362.140.1)</t>
  </si>
  <si>
    <t>District Tax Rate</t>
  </si>
  <si>
    <t>General Fund Percent</t>
  </si>
  <si>
    <t>4b</t>
  </si>
  <si>
    <t>NPM Tax Rate. Calculated as a percentage, Greater of Net Proceeds Rate or District Rate (NRS 362.140.2)</t>
  </si>
  <si>
    <t>Net Proceeds Tax (Line 4 times Line 5)</t>
  </si>
  <si>
    <r>
      <t>Royalties Payable Based on Production (</t>
    </r>
    <r>
      <rPr>
        <b/>
        <sz val="10"/>
        <color rgb="FFFF0000"/>
        <rFont val="Arial Narrow"/>
        <family val="2"/>
      </rPr>
      <t>Excluding non-taxable royalties.  See Instructions</t>
    </r>
    <r>
      <rPr>
        <b/>
        <sz val="10"/>
        <rFont val="Arial Narrow"/>
        <family val="2"/>
      </rPr>
      <t>)</t>
    </r>
  </si>
  <si>
    <t>Royalty Tax Rate (NRS 362.140.3)</t>
  </si>
  <si>
    <t>7a</t>
  </si>
  <si>
    <t>Net Proceeds Tax on Royalties (Line 7 times 5%)</t>
  </si>
  <si>
    <t>Net Proceeds (Line 4)</t>
  </si>
  <si>
    <t>General Fund % (Line 4b)</t>
  </si>
  <si>
    <t>NPM Pre-Payment Amount</t>
  </si>
  <si>
    <t>10a</t>
  </si>
  <si>
    <t>Royalties Payable (Line 7)</t>
  </si>
  <si>
    <t>General Fund % (Line 7a)</t>
  </si>
  <si>
    <t>Royalty Pre-Pay Amount</t>
  </si>
  <si>
    <t>10b</t>
  </si>
  <si>
    <t>Plus General FundUnpaid Balance  or General Fund Overpayment Applied</t>
  </si>
  <si>
    <r>
      <t xml:space="preserve">General Fund Taxes Due / </t>
    </r>
    <r>
      <rPr>
        <b/>
        <sz val="10"/>
        <color rgb="FFFF0000"/>
        <rFont val="Arial Narrow"/>
        <family val="2"/>
      </rPr>
      <t>(Overpayment No General Fund Tax Due)</t>
    </r>
  </si>
  <si>
    <t>I hereby certify this is a full and true statement of the amount of value of ore projected to be extracted from each geographically separate extractive operation for the period indicated on this report; and the deductions from said gross yield are the estimated deductible costs to be incurred during the period indicated.</t>
  </si>
  <si>
    <t>Please Sign This Form With Your Name, Title, and Email Address By Double Clicking On Row 49 (The X Above This Line )</t>
  </si>
  <si>
    <t>9870 Arrowhead Dr 2nd Floor</t>
  </si>
  <si>
    <t>Questions?  Call the Department at (775)684-2014, 684-2028, 684-2011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</si>
</sst>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"/>
    <numFmt numFmtId="166" formatCode="#,##0.0000_);[Red]\(#,##0.000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5">
    <xf numFmtId="0" fontId="0" fillId="0" borderId="0" xfId="0"/>
    <xf numFmtId="0" fontId="6" fillId="0" borderId="0" xfId="0" applyFont="1"/>
    <xf numFmtId="0" fontId="0" fillId="0" borderId="0" xfId="0" applyAlignment="1"/>
    <xf numFmtId="0" fontId="4" fillId="0" borderId="0" xfId="0" applyFont="1"/>
    <xf numFmtId="0" fontId="9" fillId="0" borderId="0" xfId="0" applyFont="1"/>
    <xf numFmtId="0" fontId="7" fillId="0" borderId="0" xfId="0" applyFont="1"/>
    <xf numFmtId="0" fontId="9" fillId="0" borderId="4" xfId="0" applyFont="1" applyBorder="1"/>
    <xf numFmtId="41" fontId="8" fillId="0" borderId="0" xfId="0" applyNumberFormat="1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3" fillId="0" borderId="0" xfId="0" applyFont="1" applyFill="1" applyBorder="1"/>
    <xf numFmtId="0" fontId="3" fillId="0" borderId="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5" fillId="0" borderId="4" xfId="0" applyFont="1" applyBorder="1"/>
    <xf numFmtId="0" fontId="17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4" fontId="3" fillId="0" borderId="10" xfId="5" applyNumberFormat="1" applyFont="1" applyBorder="1" applyAlignment="1">
      <alignment horizontal="center" vertical="center" wrapText="1"/>
    </xf>
    <xf numFmtId="164" fontId="3" fillId="0" borderId="5" xfId="5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3" fillId="0" borderId="2" xfId="0" applyNumberFormat="1" applyFont="1" applyBorder="1" applyAlignment="1">
      <alignment horizontal="center" vertical="center"/>
    </xf>
    <xf numFmtId="164" fontId="0" fillId="0" borderId="11" xfId="5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164" fontId="0" fillId="0" borderId="5" xfId="5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0" fillId="0" borderId="6" xfId="5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8" fontId="3" fillId="0" borderId="2" xfId="0" applyNumberFormat="1" applyFont="1" applyFill="1" applyBorder="1" applyAlignment="1" applyProtection="1"/>
    <xf numFmtId="38" fontId="3" fillId="0" borderId="1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14" fillId="0" borderId="9" xfId="0" applyNumberFormat="1" applyFont="1" applyFill="1" applyBorder="1" applyProtection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Protection="1"/>
    <xf numFmtId="164" fontId="18" fillId="0" borderId="5" xfId="5" applyNumberFormat="1" applyFont="1" applyFill="1" applyBorder="1" applyAlignment="1" applyProtection="1">
      <alignment horizontal="left"/>
    </xf>
    <xf numFmtId="0" fontId="5" fillId="0" borderId="4" xfId="0" applyNumberFormat="1" applyFont="1" applyBorder="1" applyAlignment="1" applyProtection="1">
      <alignment horizontal="right"/>
    </xf>
    <xf numFmtId="38" fontId="14" fillId="0" borderId="0" xfId="0" applyNumberFormat="1" applyFont="1" applyFill="1" applyBorder="1" applyProtection="1"/>
    <xf numFmtId="0" fontId="3" fillId="0" borderId="0" xfId="0" applyFont="1" applyAlignment="1">
      <alignment horizontal="right"/>
    </xf>
    <xf numFmtId="0" fontId="17" fillId="0" borderId="3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0" fillId="0" borderId="30" xfId="5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37" fontId="3" fillId="0" borderId="0" xfId="11" applyNumberFormat="1" applyFont="1" applyBorder="1" applyAlignment="1">
      <alignment horizontal="center" vertical="center" wrapText="1"/>
    </xf>
    <xf numFmtId="9" fontId="23" fillId="0" borderId="0" xfId="12" applyNumberForma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38" fontId="14" fillId="0" borderId="1" xfId="0" applyNumberFormat="1" applyFont="1" applyFill="1" applyBorder="1" applyProtection="1"/>
    <xf numFmtId="0" fontId="20" fillId="0" borderId="4" xfId="0" applyFont="1" applyFill="1" applyBorder="1" applyAlignment="1" applyProtection="1">
      <alignment vertical="top"/>
    </xf>
    <xf numFmtId="0" fontId="18" fillId="0" borderId="0" xfId="0" applyFont="1" applyAlignment="1">
      <alignment horizontal="left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8" fontId="3" fillId="0" borderId="10" xfId="11" applyNumberFormat="1" applyFont="1" applyBorder="1" applyAlignment="1">
      <alignment horizontal="center" vertical="center" wrapText="1"/>
    </xf>
    <xf numFmtId="38" fontId="3" fillId="0" borderId="28" xfId="11" applyNumberFormat="1" applyFont="1" applyBorder="1" applyAlignment="1">
      <alignment horizontal="center" vertical="center" wrapText="1"/>
    </xf>
    <xf numFmtId="38" fontId="3" fillId="0" borderId="1" xfId="11" applyNumberFormat="1" applyFont="1" applyBorder="1" applyAlignment="1">
      <alignment horizontal="center" vertical="center" wrapText="1"/>
    </xf>
    <xf numFmtId="164" fontId="24" fillId="0" borderId="10" xfId="5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7" fillId="0" borderId="29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38" fontId="3" fillId="2" borderId="14" xfId="0" applyNumberFormat="1" applyFont="1" applyFill="1" applyBorder="1" applyProtection="1">
      <protection locked="0"/>
    </xf>
    <xf numFmtId="38" fontId="3" fillId="2" borderId="3" xfId="0" applyNumberFormat="1" applyFont="1" applyFill="1" applyBorder="1" applyProtection="1">
      <protection locked="0"/>
    </xf>
    <xf numFmtId="38" fontId="3" fillId="0" borderId="2" xfId="0" applyNumberFormat="1" applyFont="1" applyFill="1" applyBorder="1" applyProtection="1"/>
    <xf numFmtId="41" fontId="3" fillId="0" borderId="2" xfId="0" applyNumberFormat="1" applyFont="1" applyFill="1" applyBorder="1" applyProtection="1"/>
    <xf numFmtId="164" fontId="3" fillId="0" borderId="14" xfId="5" applyNumberFormat="1" applyFont="1" applyFill="1" applyBorder="1" applyProtection="1"/>
    <xf numFmtId="41" fontId="3" fillId="0" borderId="14" xfId="0" applyNumberFormat="1" applyFont="1" applyFill="1" applyBorder="1" applyProtection="1"/>
    <xf numFmtId="38" fontId="3" fillId="0" borderId="1" xfId="0" applyNumberFormat="1" applyFont="1" applyFill="1" applyBorder="1" applyProtection="1"/>
    <xf numFmtId="38" fontId="3" fillId="0" borderId="3" xfId="0" applyNumberFormat="1" applyFont="1" applyFill="1" applyBorder="1" applyProtection="1"/>
    <xf numFmtId="41" fontId="3" fillId="0" borderId="0" xfId="0" applyNumberFormat="1" applyFont="1" applyFill="1" applyBorder="1" applyProtection="1"/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7" fontId="21" fillId="0" borderId="8" xfId="11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1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13">
    <cellStyle name="Comma 2" xfId="1" xr:uid="{00000000-0005-0000-0000-000000000000}"/>
    <cellStyle name="Comma 2 2" xfId="10" xr:uid="{00000000-0005-0000-0000-000001000000}"/>
    <cellStyle name="Currency" xfId="11" builtinId="4"/>
    <cellStyle name="Currency 2" xfId="4" xr:uid="{00000000-0005-0000-0000-000002000000}"/>
    <cellStyle name="Hyperlink" xfId="12" builtinId="8"/>
    <cellStyle name="Normal" xfId="0" builtinId="0"/>
    <cellStyle name="Normal 2" xfId="2" xr:uid="{00000000-0005-0000-0000-000004000000}"/>
    <cellStyle name="Normal 2 2" xfId="3" xr:uid="{00000000-0005-0000-0000-000005000000}"/>
    <cellStyle name="Normal 3" xfId="6" xr:uid="{00000000-0005-0000-0000-000006000000}"/>
    <cellStyle name="Normal 3 2" xfId="8" xr:uid="{00000000-0005-0000-0000-000007000000}"/>
    <cellStyle name="Percent" xfId="5" builtinId="5"/>
    <cellStyle name="Percent 2" xfId="7" xr:uid="{00000000-0005-0000-0000-000009000000}"/>
    <cellStyle name="Percent 2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pm-projections@tax.state.nv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E225-8596-46BE-B780-FEE624405916}">
  <sheetPr codeName="Sheet1"/>
  <dimension ref="A1:F54"/>
  <sheetViews>
    <sheetView tabSelected="1" view="pageLayout" zoomScaleNormal="110" workbookViewId="0">
      <selection activeCell="A52" sqref="A52:F53"/>
    </sheetView>
  </sheetViews>
  <sheetFormatPr defaultRowHeight="12.75" x14ac:dyDescent="0.2"/>
  <cols>
    <col min="1" max="1" width="13.5703125" customWidth="1"/>
    <col min="2" max="2" width="25.7109375" customWidth="1"/>
    <col min="3" max="4" width="20.7109375" customWidth="1"/>
    <col min="5" max="5" width="11.7109375" customWidth="1"/>
    <col min="6" max="6" width="19.7109375" customWidth="1"/>
    <col min="10" max="10" width="11.28515625" bestFit="1" customWidth="1"/>
  </cols>
  <sheetData>
    <row r="1" spans="1:6" s="4" customFormat="1" ht="15" customHeight="1" x14ac:dyDescent="0.25">
      <c r="A1" s="25"/>
      <c r="B1" s="6"/>
      <c r="C1" s="6"/>
      <c r="D1" s="6"/>
      <c r="E1" s="6"/>
      <c r="F1" s="53">
        <v>2024</v>
      </c>
    </row>
    <row r="2" spans="1:6" s="4" customFormat="1" ht="15" customHeight="1" x14ac:dyDescent="0.25">
      <c r="A2" s="105" t="s">
        <v>0</v>
      </c>
      <c r="B2" s="105"/>
      <c r="C2" s="105"/>
      <c r="D2" s="105"/>
      <c r="E2" s="105"/>
      <c r="F2" s="105"/>
    </row>
    <row r="3" spans="1:6" s="1" customFormat="1" ht="15" customHeight="1" x14ac:dyDescent="0.25">
      <c r="A3" s="106" t="s">
        <v>1</v>
      </c>
      <c r="B3" s="106"/>
      <c r="C3" s="106"/>
      <c r="D3" s="106"/>
      <c r="E3" s="106"/>
      <c r="F3" s="106"/>
    </row>
    <row r="4" spans="1:6" ht="15" customHeight="1" x14ac:dyDescent="0.25">
      <c r="A4" s="107" t="str">
        <f>CONCATENATE("For Production January 1 through December 31, ",F1," (Tax Year ",F1,"-",RIGHT(F1,2)+1,") NRS 362.115")</f>
        <v>For Production January 1 through December 31, 2024 (Tax Year 2024-25) NRS 362.115</v>
      </c>
      <c r="B4" s="107"/>
      <c r="C4" s="107"/>
      <c r="D4" s="107"/>
      <c r="E4" s="107"/>
      <c r="F4" s="107"/>
    </row>
    <row r="5" spans="1:6" x14ac:dyDescent="0.2">
      <c r="A5" s="30" t="str">
        <f>CONCATENATE("Report Due Date:  March 1, ",F1)</f>
        <v>Report Due Date:  March 1, 2024</v>
      </c>
      <c r="B5" s="31"/>
      <c r="C5" s="31"/>
      <c r="D5" s="55" t="s">
        <v>2</v>
      </c>
      <c r="E5" s="55"/>
      <c r="F5" s="62" t="s">
        <v>3</v>
      </c>
    </row>
    <row r="6" spans="1:6" s="2" customFormat="1" ht="15.75" customHeight="1" x14ac:dyDescent="0.2">
      <c r="A6" s="32" t="s">
        <v>4</v>
      </c>
      <c r="B6" s="66"/>
      <c r="D6" s="67" t="str">
        <f>CONCATENATE("Please Make Sure ",Operator," Is On The Check")</f>
        <v>Please Make Sure  Is On The Check</v>
      </c>
      <c r="E6" s="67"/>
      <c r="F6" s="67"/>
    </row>
    <row r="7" spans="1:6" s="5" customFormat="1" ht="15.75" customHeight="1" x14ac:dyDescent="0.2">
      <c r="A7" s="32" t="s">
        <v>5</v>
      </c>
      <c r="B7" s="51"/>
      <c r="D7" s="109" t="s">
        <v>6</v>
      </c>
      <c r="E7" s="109"/>
      <c r="F7" s="110"/>
    </row>
    <row r="8" spans="1:6" s="5" customFormat="1" ht="15.75" customHeight="1" x14ac:dyDescent="0.2">
      <c r="A8" s="32" t="s">
        <v>7</v>
      </c>
      <c r="B8" s="51"/>
      <c r="D8" s="109" t="s">
        <v>8</v>
      </c>
      <c r="E8" s="109"/>
      <c r="F8" s="110"/>
    </row>
    <row r="9" spans="1:6" s="5" customFormat="1" ht="15.75" customHeight="1" x14ac:dyDescent="0.2">
      <c r="A9" s="32" t="s">
        <v>9</v>
      </c>
      <c r="B9" s="51"/>
      <c r="D9" s="109" t="s">
        <v>10</v>
      </c>
      <c r="E9" s="109"/>
      <c r="F9" s="109"/>
    </row>
    <row r="10" spans="1:6" s="5" customFormat="1" ht="15.75" customHeight="1" x14ac:dyDescent="0.2">
      <c r="A10" s="33" t="s">
        <v>11</v>
      </c>
      <c r="B10" s="51"/>
      <c r="D10" s="109" t="s">
        <v>60</v>
      </c>
      <c r="E10" s="109"/>
      <c r="F10" s="110"/>
    </row>
    <row r="11" spans="1:6" ht="15.75" customHeight="1" x14ac:dyDescent="0.2">
      <c r="A11" s="33" t="s">
        <v>12</v>
      </c>
      <c r="B11" s="51"/>
      <c r="C11" s="15"/>
      <c r="D11" s="109" t="s">
        <v>13</v>
      </c>
      <c r="E11" s="109"/>
      <c r="F11" s="110"/>
    </row>
    <row r="12" spans="1:6" s="3" customFormat="1" ht="15.75" customHeight="1" x14ac:dyDescent="0.2">
      <c r="A12" s="33" t="s">
        <v>14</v>
      </c>
      <c r="B12" s="52"/>
      <c r="C12" s="119" t="s">
        <v>61</v>
      </c>
      <c r="D12" s="120"/>
      <c r="E12" s="120"/>
      <c r="F12" s="120"/>
    </row>
    <row r="13" spans="1:6" s="3" customFormat="1" ht="17.25" customHeight="1" x14ac:dyDescent="0.2">
      <c r="A13" s="108" t="str">
        <f>CONCATENATE("Report Estimated Gross Yield and Allowable Deductions for the period January 1, ",F1," through December 31, ",F1)</f>
        <v>Report Estimated Gross Yield and Allowable Deductions for the period January 1, 2024 through December 31, 2024</v>
      </c>
      <c r="B13" s="108"/>
      <c r="C13" s="108"/>
      <c r="D13" s="108"/>
      <c r="E13" s="108"/>
      <c r="F13" s="108"/>
    </row>
    <row r="14" spans="1:6" s="3" customFormat="1" ht="17.25" customHeight="1" x14ac:dyDescent="0.2">
      <c r="A14" s="118" t="s">
        <v>15</v>
      </c>
      <c r="B14" s="118"/>
      <c r="C14" s="118"/>
      <c r="D14" s="118"/>
      <c r="E14" s="118"/>
      <c r="F14" s="118"/>
    </row>
    <row r="15" spans="1:6" s="3" customFormat="1" ht="6" customHeight="1" thickBot="1" x14ac:dyDescent="0.25">
      <c r="A15" s="10"/>
      <c r="B15" s="10"/>
      <c r="C15" s="10"/>
      <c r="D15" s="10"/>
      <c r="E15" s="10"/>
      <c r="F15" s="10"/>
    </row>
    <row r="16" spans="1:6" s="3" customFormat="1" ht="20.100000000000001" customHeight="1" thickBot="1" x14ac:dyDescent="0.25">
      <c r="A16" s="63" t="s">
        <v>16</v>
      </c>
      <c r="B16" s="127" t="s">
        <v>17</v>
      </c>
      <c r="C16" s="128"/>
      <c r="D16" s="128"/>
      <c r="E16" s="129"/>
      <c r="F16" s="64" t="s">
        <v>18</v>
      </c>
    </row>
    <row r="17" spans="1:6" s="3" customFormat="1" ht="24.95" customHeight="1" thickBot="1" x14ac:dyDescent="0.25">
      <c r="A17" s="18">
        <v>1</v>
      </c>
      <c r="B17" s="121" t="s">
        <v>19</v>
      </c>
      <c r="C17" s="122"/>
      <c r="D17" s="122"/>
      <c r="E17" s="123"/>
      <c r="F17" s="79">
        <v>0</v>
      </c>
    </row>
    <row r="18" spans="1:6" s="15" customFormat="1" ht="25.5" customHeight="1" x14ac:dyDescent="0.2">
      <c r="A18" s="19"/>
      <c r="B18" s="20" t="s">
        <v>17</v>
      </c>
      <c r="C18" s="21" t="s">
        <v>20</v>
      </c>
      <c r="D18" s="20" t="s">
        <v>21</v>
      </c>
      <c r="E18" s="20" t="s">
        <v>22</v>
      </c>
      <c r="F18" s="20" t="s">
        <v>23</v>
      </c>
    </row>
    <row r="19" spans="1:6" s="15" customFormat="1" ht="12.75" customHeight="1" x14ac:dyDescent="0.2">
      <c r="A19" s="22" t="s">
        <v>24</v>
      </c>
      <c r="B19" s="48"/>
      <c r="C19" s="70"/>
      <c r="D19" s="68"/>
      <c r="E19" s="49"/>
      <c r="F19" s="44">
        <f>ROUND(C19*D19,0)</f>
        <v>0</v>
      </c>
    </row>
    <row r="20" spans="1:6" s="15" customFormat="1" ht="12.75" customHeight="1" x14ac:dyDescent="0.2">
      <c r="A20" s="22" t="s">
        <v>25</v>
      </c>
      <c r="B20" s="48"/>
      <c r="C20" s="70"/>
      <c r="D20" s="69"/>
      <c r="E20" s="50"/>
      <c r="F20" s="44">
        <f t="shared" ref="F20:F24" si="0">ROUND(C20*D20,0)</f>
        <v>0</v>
      </c>
    </row>
    <row r="21" spans="1:6" s="15" customFormat="1" ht="12.75" customHeight="1" x14ac:dyDescent="0.2">
      <c r="A21" s="22" t="s">
        <v>26</v>
      </c>
      <c r="B21" s="48"/>
      <c r="C21" s="70"/>
      <c r="D21" s="69"/>
      <c r="E21" s="50"/>
      <c r="F21" s="44">
        <f t="shared" si="0"/>
        <v>0</v>
      </c>
    </row>
    <row r="22" spans="1:6" s="15" customFormat="1" ht="12.75" customHeight="1" x14ac:dyDescent="0.2">
      <c r="A22" s="22" t="s">
        <v>27</v>
      </c>
      <c r="B22" s="48"/>
      <c r="C22" s="70"/>
      <c r="D22" s="69"/>
      <c r="E22" s="50"/>
      <c r="F22" s="44">
        <f t="shared" si="0"/>
        <v>0</v>
      </c>
    </row>
    <row r="23" spans="1:6" s="15" customFormat="1" ht="12.75" customHeight="1" x14ac:dyDescent="0.2">
      <c r="A23" s="22" t="s">
        <v>28</v>
      </c>
      <c r="B23" s="48"/>
      <c r="C23" s="70"/>
      <c r="D23" s="69"/>
      <c r="E23" s="50"/>
      <c r="F23" s="44">
        <f t="shared" si="0"/>
        <v>0</v>
      </c>
    </row>
    <row r="24" spans="1:6" s="15" customFormat="1" ht="12.75" customHeight="1" thickBot="1" x14ac:dyDescent="0.25">
      <c r="A24" s="22" t="s">
        <v>29</v>
      </c>
      <c r="B24" s="48"/>
      <c r="C24" s="70"/>
      <c r="D24" s="69"/>
      <c r="E24" s="50"/>
      <c r="F24" s="44">
        <f t="shared" si="0"/>
        <v>0</v>
      </c>
    </row>
    <row r="25" spans="1:6" s="15" customFormat="1" ht="12.75" customHeight="1" thickBot="1" x14ac:dyDescent="0.25">
      <c r="A25" s="23"/>
      <c r="B25" s="132" t="s">
        <v>30</v>
      </c>
      <c r="C25" s="133"/>
      <c r="D25" s="133"/>
      <c r="E25" s="134"/>
      <c r="F25" s="45">
        <f>SUM(F19:F24)</f>
        <v>0</v>
      </c>
    </row>
    <row r="26" spans="1:6" s="15" customFormat="1" ht="12.75" customHeight="1" x14ac:dyDescent="0.2">
      <c r="A26" s="24"/>
      <c r="B26" s="130" t="s">
        <v>31</v>
      </c>
      <c r="C26" s="131"/>
      <c r="D26" s="131"/>
      <c r="E26" s="131"/>
      <c r="F26" s="46">
        <f>+F17-F25</f>
        <v>0</v>
      </c>
    </row>
    <row r="27" spans="1:6" s="3" customFormat="1" ht="15" customHeight="1" x14ac:dyDescent="0.2">
      <c r="A27" s="17">
        <v>2</v>
      </c>
      <c r="B27" s="124" t="s">
        <v>32</v>
      </c>
      <c r="C27" s="125"/>
      <c r="D27" s="125"/>
      <c r="E27" s="126"/>
      <c r="F27" s="80">
        <v>0</v>
      </c>
    </row>
    <row r="28" spans="1:6" s="3" customFormat="1" ht="15" customHeight="1" x14ac:dyDescent="0.2">
      <c r="A28" s="17">
        <v>3</v>
      </c>
      <c r="B28" s="114" t="s">
        <v>33</v>
      </c>
      <c r="C28" s="112"/>
      <c r="D28" s="112"/>
      <c r="E28" s="113"/>
      <c r="F28" s="81">
        <f>+F17-F27</f>
        <v>0</v>
      </c>
    </row>
    <row r="29" spans="1:6" s="3" customFormat="1" ht="15" customHeight="1" x14ac:dyDescent="0.2">
      <c r="A29" s="34">
        <v>4</v>
      </c>
      <c r="B29" s="111" t="s">
        <v>34</v>
      </c>
      <c r="C29" s="112"/>
      <c r="D29" s="112"/>
      <c r="E29" s="113"/>
      <c r="F29" s="81">
        <f>MAX(0,F28)</f>
        <v>0</v>
      </c>
    </row>
    <row r="30" spans="1:6" s="3" customFormat="1" ht="12.75" customHeight="1" thickBot="1" x14ac:dyDescent="0.25">
      <c r="A30" s="34" t="s">
        <v>35</v>
      </c>
      <c r="B30" s="93" t="s">
        <v>36</v>
      </c>
      <c r="C30" s="94"/>
      <c r="D30" s="28">
        <f>IF(F17=0,0,ROUND(F29/F17,6))</f>
        <v>0</v>
      </c>
      <c r="E30" s="74" t="s">
        <v>37</v>
      </c>
      <c r="F30" s="82"/>
    </row>
    <row r="31" spans="1:6" s="3" customFormat="1" ht="12.75" customHeight="1" x14ac:dyDescent="0.2">
      <c r="A31" s="34"/>
      <c r="B31" s="26" t="s">
        <v>38</v>
      </c>
      <c r="C31" s="27" t="s">
        <v>39</v>
      </c>
      <c r="D31" s="27" t="s">
        <v>40</v>
      </c>
      <c r="E31" s="56"/>
      <c r="F31" s="76" t="str">
        <f>IF(B8="Geothermal","Geothermals Use District Rate",IF(F29&gt;4000000,"NPM Greater Than 4,000,000 = 5% Tax Rate","Use NPM To Gross Ratio"))</f>
        <v>Use NPM To Gross Ratio</v>
      </c>
    </row>
    <row r="32" spans="1:6" s="3" customFormat="1" ht="12.75" customHeight="1" x14ac:dyDescent="0.2">
      <c r="A32" s="34" t="s">
        <v>41</v>
      </c>
      <c r="B32" s="28">
        <f>IF(D30=0,0,IF(F29&gt;4000000,0.05,IF(D30&lt;0.1,0.02,IF(D30&lt;0.18,0.025,IF(D30&lt;0.26,0.03,IF(D30&lt;0.34,0.035,IF(D30&lt;0.42,0.04,IF(D30&lt;0.5,0.045,0.05))))))))</f>
        <v>0</v>
      </c>
      <c r="C32" s="29">
        <f>+B12</f>
        <v>0</v>
      </c>
      <c r="D32" s="35">
        <f>IF(B8="Geothermal",0,IF(B32&lt;=0,0,IF(B32&lt;C32,0,B32-C32)))</f>
        <v>0</v>
      </c>
      <c r="E32" s="35"/>
      <c r="F32" s="82"/>
    </row>
    <row r="33" spans="1:6" s="3" customFormat="1" ht="20.100000000000001" customHeight="1" x14ac:dyDescent="0.2">
      <c r="A33" s="17">
        <v>5</v>
      </c>
      <c r="B33" s="115" t="s">
        <v>42</v>
      </c>
      <c r="C33" s="116"/>
      <c r="D33" s="116"/>
      <c r="E33" s="117"/>
      <c r="F33" s="83">
        <f>IF(B8="Geothermal",C32,IF(B32&gt;C32,B32,C32))</f>
        <v>0</v>
      </c>
    </row>
    <row r="34" spans="1:6" s="3" customFormat="1" ht="15" customHeight="1" x14ac:dyDescent="0.2">
      <c r="A34" s="17">
        <v>6</v>
      </c>
      <c r="B34" s="89" t="s">
        <v>43</v>
      </c>
      <c r="C34" s="90"/>
      <c r="D34" s="90"/>
      <c r="E34" s="77"/>
      <c r="F34" s="81">
        <f>ROUND(F29*F33,0)</f>
        <v>0</v>
      </c>
    </row>
    <row r="35" spans="1:6" s="3" customFormat="1" ht="15" customHeight="1" thickBot="1" x14ac:dyDescent="0.25">
      <c r="A35" s="17">
        <v>7</v>
      </c>
      <c r="B35" s="102" t="s">
        <v>44</v>
      </c>
      <c r="C35" s="103"/>
      <c r="D35" s="103"/>
      <c r="E35" s="104"/>
      <c r="F35" s="80">
        <v>0</v>
      </c>
    </row>
    <row r="36" spans="1:6" s="3" customFormat="1" ht="12.6" customHeight="1" x14ac:dyDescent="0.2">
      <c r="A36" s="17"/>
      <c r="B36" s="26" t="s">
        <v>45</v>
      </c>
      <c r="C36" s="27" t="s">
        <v>39</v>
      </c>
      <c r="D36" s="27" t="s">
        <v>40</v>
      </c>
      <c r="E36" s="57"/>
      <c r="F36" s="82"/>
    </row>
    <row r="37" spans="1:6" s="3" customFormat="1" ht="12.6" customHeight="1" thickBot="1" x14ac:dyDescent="0.25">
      <c r="A37" s="17" t="s">
        <v>46</v>
      </c>
      <c r="B37" s="28">
        <v>0.05</v>
      </c>
      <c r="C37" s="29">
        <f>B12</f>
        <v>0</v>
      </c>
      <c r="D37" s="35">
        <f>IF(B37&lt;=0,0,B37-C37)</f>
        <v>0.05</v>
      </c>
      <c r="E37" s="58"/>
      <c r="F37" s="84"/>
    </row>
    <row r="38" spans="1:6" s="3" customFormat="1" ht="15" customHeight="1" thickBot="1" x14ac:dyDescent="0.25">
      <c r="A38" s="17">
        <v>8</v>
      </c>
      <c r="B38" s="91" t="s">
        <v>47</v>
      </c>
      <c r="C38" s="92"/>
      <c r="D38" s="92"/>
      <c r="E38" s="59"/>
      <c r="F38" s="85">
        <f>ROUND(F35*0.05,0)</f>
        <v>0</v>
      </c>
    </row>
    <row r="39" spans="1:6" s="3" customFormat="1" ht="15" customHeight="1" thickBot="1" x14ac:dyDescent="0.25">
      <c r="A39" s="17">
        <v>9</v>
      </c>
      <c r="B39" s="97" t="str">
        <f>CONCATENATE("Estimated Taxes for ",F1," (Tax Year ",F1,"-",RIGHT(F1,2)+1,") (Line 6 plus Line 8)")</f>
        <v>Estimated Taxes for 2024 (Tax Year 2024-25) (Line 6 plus Line 8)</v>
      </c>
      <c r="C39" s="98"/>
      <c r="D39" s="98"/>
      <c r="E39" s="99"/>
      <c r="F39" s="86">
        <f>F34+F38</f>
        <v>0</v>
      </c>
    </row>
    <row r="40" spans="1:6" s="3" customFormat="1" ht="12.6" customHeight="1" thickBot="1" x14ac:dyDescent="0.25">
      <c r="A40" s="11"/>
      <c r="B40" s="26" t="s">
        <v>48</v>
      </c>
      <c r="C40" s="27" t="s">
        <v>49</v>
      </c>
      <c r="D40" s="38" t="s">
        <v>50</v>
      </c>
      <c r="E40" s="60"/>
      <c r="F40" s="87"/>
    </row>
    <row r="41" spans="1:6" s="3" customFormat="1" ht="12.6" customHeight="1" thickBot="1" x14ac:dyDescent="0.25">
      <c r="A41" s="17" t="s">
        <v>51</v>
      </c>
      <c r="B41" s="71">
        <f>F29</f>
        <v>0</v>
      </c>
      <c r="C41" s="37">
        <f>+D32</f>
        <v>0</v>
      </c>
      <c r="D41" s="73">
        <f>ROUND(B41*C41,0)</f>
        <v>0</v>
      </c>
      <c r="E41" s="61"/>
      <c r="F41" s="87"/>
    </row>
    <row r="42" spans="1:6" s="3" customFormat="1" ht="12.6" customHeight="1" thickBot="1" x14ac:dyDescent="0.25">
      <c r="A42" s="17"/>
      <c r="B42" s="26" t="s">
        <v>52</v>
      </c>
      <c r="C42" s="27" t="s">
        <v>53</v>
      </c>
      <c r="D42" s="38" t="s">
        <v>54</v>
      </c>
      <c r="E42" s="60"/>
      <c r="F42" s="87"/>
    </row>
    <row r="43" spans="1:6" s="3" customFormat="1" ht="12.6" customHeight="1" thickBot="1" x14ac:dyDescent="0.25">
      <c r="A43" s="36" t="s">
        <v>55</v>
      </c>
      <c r="B43" s="72">
        <f>+F35</f>
        <v>0</v>
      </c>
      <c r="C43" s="39">
        <f>+D37</f>
        <v>0.05</v>
      </c>
      <c r="D43" s="73">
        <f>ROUND(B43*C43,0)</f>
        <v>0</v>
      </c>
      <c r="E43" s="61"/>
      <c r="F43" s="87"/>
    </row>
    <row r="44" spans="1:6" s="3" customFormat="1" ht="14.1" customHeight="1" thickBot="1" x14ac:dyDescent="0.25">
      <c r="A44" s="17">
        <v>10</v>
      </c>
      <c r="B44" s="97" t="str">
        <f>CONCATENATE("Total General Fund Prepayment Due For ",F1," (Tax Year ",F1,"-",RIGHT(F1,2)+1,") (Line 10a Plus Line 10B)")</f>
        <v>Total General Fund Prepayment Due For 2024 (Tax Year 2024-25) (Line 10a Plus Line 10B)</v>
      </c>
      <c r="C44" s="98"/>
      <c r="D44" s="98"/>
      <c r="E44" s="98"/>
      <c r="F44" s="65">
        <f>SUM(D41:D43)</f>
        <v>0</v>
      </c>
    </row>
    <row r="45" spans="1:6" s="3" customFormat="1" ht="14.1" customHeight="1" thickBot="1" x14ac:dyDescent="0.25">
      <c r="A45" s="36">
        <v>11</v>
      </c>
      <c r="B45" s="100" t="s">
        <v>56</v>
      </c>
      <c r="C45" s="101"/>
      <c r="D45" s="101"/>
      <c r="E45" s="101"/>
      <c r="F45" s="54">
        <v>0</v>
      </c>
    </row>
    <row r="46" spans="1:6" s="3" customFormat="1" ht="14.1" customHeight="1" thickBot="1" x14ac:dyDescent="0.25">
      <c r="A46" s="40">
        <v>12</v>
      </c>
      <c r="B46" s="95" t="s">
        <v>57</v>
      </c>
      <c r="C46" s="96"/>
      <c r="D46" s="96"/>
      <c r="E46" s="78"/>
      <c r="F46" s="47">
        <f>SUM(F44:F45)</f>
        <v>0</v>
      </c>
    </row>
    <row r="47" spans="1:6" s="3" customFormat="1" ht="8.25" customHeight="1" x14ac:dyDescent="0.25">
      <c r="A47" s="8"/>
      <c r="B47" s="9"/>
      <c r="C47" s="9"/>
      <c r="D47" s="9"/>
      <c r="E47" s="9"/>
      <c r="F47" s="7"/>
    </row>
    <row r="48" spans="1:6" ht="35.25" customHeight="1" x14ac:dyDescent="0.2">
      <c r="A48" s="88" t="s">
        <v>58</v>
      </c>
      <c r="B48" s="88"/>
      <c r="C48" s="88"/>
      <c r="D48" s="88"/>
      <c r="E48" s="88"/>
      <c r="F48" s="88"/>
    </row>
    <row r="49" spans="1:6" ht="118.5" customHeight="1" thickBot="1" x14ac:dyDescent="0.25">
      <c r="A49" s="42"/>
      <c r="B49" s="42"/>
      <c r="C49" s="42"/>
      <c r="D49" s="42"/>
      <c r="E49" s="42"/>
      <c r="F49" s="42"/>
    </row>
    <row r="50" spans="1:6" s="15" customFormat="1" ht="13.5" thickBot="1" x14ac:dyDescent="0.25">
      <c r="A50" s="75" t="s">
        <v>59</v>
      </c>
      <c r="B50" s="43"/>
      <c r="C50" s="43"/>
      <c r="D50" s="43"/>
      <c r="E50" s="43"/>
      <c r="F50" s="43"/>
    </row>
    <row r="51" spans="1:6" ht="5.25" customHeight="1" thickBot="1" x14ac:dyDescent="0.25">
      <c r="A51" s="12"/>
      <c r="B51" s="13"/>
      <c r="C51" s="13"/>
      <c r="D51" s="13"/>
      <c r="E51" s="13"/>
      <c r="F51" s="14"/>
    </row>
    <row r="52" spans="1:6" hidden="1" x14ac:dyDescent="0.2">
      <c r="A52" s="16"/>
      <c r="C52" s="15"/>
      <c r="D52" s="15"/>
      <c r="E52" s="15"/>
    </row>
    <row r="53" spans="1:6" x14ac:dyDescent="0.2">
      <c r="A53" s="16"/>
      <c r="B53" s="41"/>
      <c r="C53" s="41"/>
      <c r="D53" s="41"/>
      <c r="E53" s="41"/>
      <c r="F53" s="41"/>
    </row>
    <row r="54" spans="1:6" x14ac:dyDescent="0.2">
      <c r="B54" s="41"/>
      <c r="C54" s="41"/>
      <c r="D54" s="41"/>
      <c r="E54" s="41"/>
      <c r="F54" s="41"/>
    </row>
  </sheetData>
  <sheetProtection insertRows="0"/>
  <mergeCells count="28">
    <mergeCell ref="B29:E29"/>
    <mergeCell ref="B28:E28"/>
    <mergeCell ref="B33:E33"/>
    <mergeCell ref="A14:F14"/>
    <mergeCell ref="C12:F12"/>
    <mergeCell ref="B17:E17"/>
    <mergeCell ref="B27:E27"/>
    <mergeCell ref="B16:E16"/>
    <mergeCell ref="B26:E26"/>
    <mergeCell ref="B25:E25"/>
    <mergeCell ref="A2:F2"/>
    <mergeCell ref="A3:F3"/>
    <mergeCell ref="A4:F4"/>
    <mergeCell ref="A13:F13"/>
    <mergeCell ref="D7:F7"/>
    <mergeCell ref="D8:F8"/>
    <mergeCell ref="D9:F9"/>
    <mergeCell ref="D10:F10"/>
    <mergeCell ref="D11:F11"/>
    <mergeCell ref="A48:F48"/>
    <mergeCell ref="B34:D34"/>
    <mergeCell ref="B38:D38"/>
    <mergeCell ref="B30:C30"/>
    <mergeCell ref="B46:D46"/>
    <mergeCell ref="B39:E39"/>
    <mergeCell ref="B44:E44"/>
    <mergeCell ref="B45:E45"/>
    <mergeCell ref="B35:E35"/>
  </mergeCells>
  <hyperlinks>
    <hyperlink ref="F5" r:id="rId1" xr:uid="{C13A1874-1397-4470-9E9D-41CF448BF725}"/>
  </hyperlinks>
  <pageMargins left="0.3" right="0.3" top="0.5" bottom="0.3" header="0" footer="0.05"/>
  <pageSetup scale="85" orientation="portrait" r:id="rId2"/>
  <headerFooter alignWithMargins="0">
    <oddFooter>&amp;C&amp;8Page &amp;P of &amp;N&amp;R&amp;8LGS-F027
V2024.1</oddFooter>
  </headerFooter>
  <ignoredErrors>
    <ignoredError sqref="F19:F20 F21:F26" unlockedFormula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53A9110055147ABEBEF8D09CF00B3" ma:contentTypeVersion="5" ma:contentTypeDescription="Create a new document." ma:contentTypeScope="" ma:versionID="7fa4cb6fa53496763e6726b208296ec6">
  <xsd:schema xmlns:xsd="http://www.w3.org/2001/XMLSchema" xmlns:xs="http://www.w3.org/2001/XMLSchema" xmlns:p="http://schemas.microsoft.com/office/2006/metadata/properties" xmlns:ns2="8d44665f-d522-4988-b2f8-7cc4c68c24a1" xmlns:ns3="3b6475e4-ee58-4ed0-8afe-059ec27859b2" targetNamespace="http://schemas.microsoft.com/office/2006/metadata/properties" ma:root="true" ma:fieldsID="29d00db42cdf58980a34480a109fbb33" ns2:_="" ns3:_="">
    <xsd:import namespace="8d44665f-d522-4988-b2f8-7cc4c68c24a1"/>
    <xsd:import namespace="3b6475e4-ee58-4ed0-8afe-059ec2785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665f-d522-4988-b2f8-7cc4c68c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75e4-ee58-4ed0-8afe-059ec2785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D 0 X + U C o y o t W m A A A A + A A A A B I A H A B D b 2 5 m a W c v U G F j a 2 F n Z S 5 4 b W w g o h g A K K A U A A A A A A A A A A A A A A A A A A A A A A A A A A A A h Y 8 x D o I w G E a v Q r r T l h K V k J 8 y u E p i Q j S u T a 3 Q C M X Q Y r m b g 0 f y C p I o 6 u b 4 v b z h f Y / b H f K x b Y K r 6 q 3 u T I Y i T F G g j O y O 2 l Q Z G t w p T F D O Y S v k W V Q q m G R j 0 9 E e M 1 Q 7 d 0 k J 8 d 5 j H + O u r w i j N C K H Y l P K W r U C f W T 9 X w 6 1 s U 4 Y q R C H / S u G M 5 x E e J H E E V 4 t G Z A Z Q 6 H N V 2 F T M a Z A f i C s h 8 Y N v e L K h L s S y D y B v F / w J 1 B L A w Q U A A I A C A A P R f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0 X + U C i K R 7 g O A A A A E Q A A A B M A H A B G b 3 J t d W x h c y 9 T Z W N 0 a W 9 u M S 5 t I K I Y A C i g F A A A A A A A A A A A A A A A A A A A A A A A A A A A A C t O T S 7 J z M 9 T C I b Q h t Y A U E s B A i 0 A F A A C A A g A D 0 X + U C o y o t W m A A A A + A A A A B I A A A A A A A A A A A A A A A A A A A A A A E N v b m Z p Z y 9 Q Y W N r Y W d l L n h t b F B L A Q I t A B Q A A g A I A A 9 F / l A P y u m r p A A A A O k A A A A T A A A A A A A A A A A A A A A A A P I A A A B b Q 2 9 u d G V u d F 9 U e X B l c 1 0 u e G 1 s U E s B A i 0 A F A A C A A g A D 0 X +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A e R C + q Q e h J o 0 X e c 5 s r r w E A A A A A A g A A A A A A A 2 Y A A M A A A A A Q A A A A d s U 2 G / u y i J 7 i P K 9 m e r G 6 1 Q A A A A A E g A A A o A A A A B A A A A D 4 0 U + h D b f z T O f t P 2 T 7 Y t U O U A A A A C X J n v 1 u M + N G u c U p 3 K x v R O Q 5 O u U 8 6 r o c r y p 3 o 0 S H R f S E U N a A C d A Y 8 y 2 1 h c L 8 L T F G b b T u X F y S H d P n / D 8 q E N S J w I a w D C u z f 6 N Z s t 2 V Z 5 v r O 3 Q X F A A A A N T K O 9 K N f Q w l t J X l R V S 9 d o H 5 Z S Z 1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09274-4A64-44C9-B0D9-1AC869454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4665f-d522-4988-b2f8-7cc4c68c24a1"/>
    <ds:schemaRef ds:uri="3b6475e4-ee58-4ed0-8afe-059ec2785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5B7F5-1997-441C-AD45-F1179ABB12C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2D64DF3-9F23-404F-85CD-DE864E7EB9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49605F5-D889-42C2-91FF-64FFBB2AF9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52</vt:i4>
      </vt:variant>
    </vt:vector>
  </HeadingPairs>
  <TitlesOfParts>
    <vt:vector size="53" baseType="lpstr">
      <vt:lpstr>Estimated</vt:lpstr>
      <vt:lpstr>Balance</vt:lpstr>
      <vt:lpstr>County</vt:lpstr>
      <vt:lpstr>Current_Year_GF_Tax_Estimate</vt:lpstr>
      <vt:lpstr>Current_Year_Total_Tax_Estimate</vt:lpstr>
      <vt:lpstr>Deductions</vt:lpstr>
      <vt:lpstr>Gross_Yield_Estimate</vt:lpstr>
      <vt:lpstr>Mine</vt:lpstr>
      <vt:lpstr>Mine_Type</vt:lpstr>
      <vt:lpstr>NPM_Basis_Ratio</vt:lpstr>
      <vt:lpstr>NPM_GF_Estimate</vt:lpstr>
      <vt:lpstr>NPM_GF_Rate</vt:lpstr>
      <vt:lpstr>NRS_NPM_Rate</vt:lpstr>
      <vt:lpstr>Op_Mine_Info</vt:lpstr>
      <vt:lpstr>Operator</vt:lpstr>
      <vt:lpstr>PIN</vt:lpstr>
      <vt:lpstr>Estimated!Print_Area</vt:lpstr>
      <vt:lpstr>Estimated!Print_Titles</vt:lpstr>
      <vt:lpstr>Prior_Year_Activity</vt:lpstr>
      <vt:lpstr>Prior_Yr_Bal</vt:lpstr>
      <vt:lpstr>Prod1_Desc</vt:lpstr>
      <vt:lpstr>Prod1_Price</vt:lpstr>
      <vt:lpstr>Prod1_Quan</vt:lpstr>
      <vt:lpstr>Prod1_UOM</vt:lpstr>
      <vt:lpstr>Prod2_Desc</vt:lpstr>
      <vt:lpstr>Prod2_Price</vt:lpstr>
      <vt:lpstr>Prod2_Quan</vt:lpstr>
      <vt:lpstr>Prod2_UOM</vt:lpstr>
      <vt:lpstr>Prod3_Desc</vt:lpstr>
      <vt:lpstr>Prod3_Price</vt:lpstr>
      <vt:lpstr>Prod3_Quan</vt:lpstr>
      <vt:lpstr>Prod3_UOM</vt:lpstr>
      <vt:lpstr>Prod4_Desc</vt:lpstr>
      <vt:lpstr>Prod4_Price</vt:lpstr>
      <vt:lpstr>Prod4_Quan</vt:lpstr>
      <vt:lpstr>Prod4_UOM</vt:lpstr>
      <vt:lpstr>Prod5_Desc</vt:lpstr>
      <vt:lpstr>Prod5_Price</vt:lpstr>
      <vt:lpstr>Prod5_Quan</vt:lpstr>
      <vt:lpstr>Prod5_UOM</vt:lpstr>
      <vt:lpstr>Prod6_Desc</vt:lpstr>
      <vt:lpstr>Prod6_Price</vt:lpstr>
      <vt:lpstr>Prod6_Quan</vt:lpstr>
      <vt:lpstr>Prod6_UOM</vt:lpstr>
      <vt:lpstr>Report_Yr</vt:lpstr>
      <vt:lpstr>Reported_Tax_Rate</vt:lpstr>
      <vt:lpstr>Royalties_GF_Estimate</vt:lpstr>
      <vt:lpstr>Royalties_GF_Rate</vt:lpstr>
      <vt:lpstr>Royalties_Payable_Estimate</vt:lpstr>
      <vt:lpstr>Royalties_Tax_Estimate</vt:lpstr>
      <vt:lpstr>Royalty_Tax_Rate</vt:lpstr>
      <vt:lpstr>Tax_District</vt:lpstr>
      <vt:lpstr>Tax_Rate</vt:lpstr>
    </vt:vector>
  </TitlesOfParts>
  <Manager/>
  <Company>State of Nevada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TERRR</dc:creator>
  <cp:keywords/>
  <dc:description/>
  <cp:lastModifiedBy>Brandy Delaney</cp:lastModifiedBy>
  <cp:revision/>
  <cp:lastPrinted>2024-01-09T21:05:35Z</cp:lastPrinted>
  <dcterms:created xsi:type="dcterms:W3CDTF">2001-12-05T19:37:37Z</dcterms:created>
  <dcterms:modified xsi:type="dcterms:W3CDTF">2024-01-09T21:05:39Z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0x010100FDA53A9110055147ABEBEF8D09CF00B3</vt:lpwstr>
  </property>
</Properties>
</file>